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Лист1" sheetId="1" r:id="rId1"/>
  </sheets>
  <definedNames>
    <definedName name="_xlnm.Print_Area" localSheetId="0">'Лист1'!$A$1:$K$74</definedName>
  </definedNames>
  <calcPr fullCalcOnLoad="1"/>
</workbook>
</file>

<file path=xl/sharedStrings.xml><?xml version="1.0" encoding="utf-8"?>
<sst xmlns="http://schemas.openxmlformats.org/spreadsheetml/2006/main" count="65" uniqueCount="48">
  <si>
    <t>Розрахунок до кошторису</t>
  </si>
  <si>
    <t>КЕКВ 2210 "Предмети, матеріали, обладнання та інвентар"</t>
  </si>
  <si>
    <t>сума</t>
  </si>
  <si>
    <t>Всього:</t>
  </si>
  <si>
    <t>КЕКВ 2240 "Оплата послуг (крім комунальних)"</t>
  </si>
  <si>
    <t>КЕКВ 2250 "Видатки на відрядженя"</t>
  </si>
  <si>
    <t>КЕКВ 2272 "Оплата водопостачання та водовідведення"</t>
  </si>
  <si>
    <t>КЕКВ 2273 "Оплата електроенергії"</t>
  </si>
  <si>
    <t>Всього</t>
  </si>
  <si>
    <t>КЕКВ 2111 "Заробітна плата"</t>
  </si>
  <si>
    <t>КЕКВ 2120 "Нарахування на заробітну плату"</t>
  </si>
  <si>
    <t>Разом:</t>
  </si>
  <si>
    <t>в т.ч. загальний фонд</t>
  </si>
  <si>
    <t>спеціальний фонд</t>
  </si>
  <si>
    <t>грн</t>
  </si>
  <si>
    <t>кВт/год</t>
  </si>
  <si>
    <t>Ціна</t>
  </si>
  <si>
    <t>господарські товари та миючі засоби</t>
  </si>
  <si>
    <t>ТПКВКМБ 0111100 "Надання спеціальної освіти школами естетичного виховання (музичними, художніми, хореографічними, театральними, хоровими, мистецькими)"</t>
  </si>
  <si>
    <t>по Арбузинська дитяча музична школа</t>
  </si>
  <si>
    <t>на 2021 рік</t>
  </si>
  <si>
    <t>Арбузинка</t>
  </si>
  <si>
    <t>Благодатне</t>
  </si>
  <si>
    <t>канцтовари</t>
  </si>
  <si>
    <t>КЕКВ</t>
  </si>
  <si>
    <t>Послуги зв"язку (12міс*88грн.)</t>
  </si>
  <si>
    <t>Послуги Інтернет (12 міс*203грн)</t>
  </si>
  <si>
    <t>Дитяча музична школа</t>
  </si>
  <si>
    <t xml:space="preserve">Водопостачання : (21 куб.м * 14,3 грн) </t>
  </si>
  <si>
    <t>КЕКВ 2271 "Оплата теплопостачання"</t>
  </si>
  <si>
    <t>м2</t>
  </si>
  <si>
    <t xml:space="preserve">Дитяча музична школа </t>
  </si>
  <si>
    <t>міс</t>
  </si>
  <si>
    <t>Спеціальний фонд</t>
  </si>
  <si>
    <t>звільнені від плати 26 дітей</t>
  </si>
  <si>
    <t>оплата по 60 грн. - 45 дітей</t>
  </si>
  <si>
    <t>оплата по 80 грн. - 4 дитини</t>
  </si>
  <si>
    <t>оплата по 100 грн. - 17 дітей</t>
  </si>
  <si>
    <t>92 дитини</t>
  </si>
  <si>
    <t>Всього за місяць</t>
  </si>
  <si>
    <t>*9міс</t>
  </si>
  <si>
    <t>в т.ч.</t>
  </si>
  <si>
    <t>З.Ф.</t>
  </si>
  <si>
    <t>Головний бухгалтер централізованої бухгалтерії</t>
  </si>
  <si>
    <t>Директор ДМШ</t>
  </si>
  <si>
    <t>Л.Плотніков</t>
  </si>
  <si>
    <t>проїзд до Миколаєва 300грн*2чол*2дн</t>
  </si>
  <si>
    <t>добові 60грн*4дн.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</si>
</sst>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4" borderId="12" xfId="0" applyFill="1" applyBorder="1" applyAlignment="1">
      <alignment/>
    </xf>
    <xf numFmtId="0" fontId="3" fillId="0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0" fillId="34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40" fillId="35" borderId="0" xfId="0" applyFont="1" applyFill="1" applyBorder="1" applyAlignment="1">
      <alignment wrapText="1"/>
    </xf>
    <xf numFmtId="0" fontId="40" fillId="35" borderId="0" xfId="0" applyFont="1" applyFill="1" applyAlignment="1">
      <alignment/>
    </xf>
    <xf numFmtId="0" fontId="40" fillId="35" borderId="12" xfId="0" applyFont="1" applyFill="1" applyBorder="1" applyAlignment="1">
      <alignment/>
    </xf>
    <xf numFmtId="0" fontId="41" fillId="35" borderId="12" xfId="0" applyFont="1" applyFill="1" applyBorder="1" applyAlignment="1">
      <alignment wrapText="1"/>
    </xf>
    <xf numFmtId="0" fontId="41" fillId="35" borderId="12" xfId="0" applyFont="1" applyFill="1" applyBorder="1" applyAlignment="1">
      <alignment/>
    </xf>
    <xf numFmtId="1" fontId="1" fillId="35" borderId="0" xfId="0" applyNumberFormat="1" applyFont="1" applyFill="1" applyAlignment="1">
      <alignment horizontal="center"/>
    </xf>
    <xf numFmtId="1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41" fillId="35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91" fontId="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1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1" fontId="1" fillId="36" borderId="0" xfId="0" applyNumberFormat="1" applyFont="1" applyFill="1" applyAlignment="1">
      <alignment/>
    </xf>
    <xf numFmtId="1" fontId="1" fillId="36" borderId="0" xfId="0" applyNumberFormat="1" applyFont="1" applyFill="1" applyAlignment="1">
      <alignment horizontal="left"/>
    </xf>
    <xf numFmtId="0" fontId="0" fillId="0" borderId="0" xfId="0" applyFont="1" applyAlignment="1">
      <alignment wrapText="1"/>
    </xf>
    <xf numFmtId="1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35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5" borderId="0" xfId="0" applyFill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="90" zoomScaleSheetLayoutView="90" zoomScalePageLayoutView="0" workbookViewId="0" topLeftCell="A25">
      <selection activeCell="E40" sqref="E40"/>
    </sheetView>
  </sheetViews>
  <sheetFormatPr defaultColWidth="9.00390625" defaultRowHeight="12.75"/>
  <cols>
    <col min="1" max="1" width="30.375" style="0" customWidth="1"/>
    <col min="2" max="2" width="10.375" style="0" customWidth="1"/>
    <col min="3" max="4" width="7.375" style="0" customWidth="1"/>
    <col min="5" max="5" width="8.125" style="0" customWidth="1"/>
    <col min="6" max="6" width="8.25390625" style="0" customWidth="1"/>
    <col min="7" max="7" width="0.74609375" style="0" customWidth="1"/>
    <col min="8" max="8" width="6.625" style="0" customWidth="1"/>
    <col min="9" max="9" width="9.25390625" style="0" customWidth="1"/>
    <col min="10" max="10" width="10.125" style="0" customWidth="1"/>
    <col min="11" max="11" width="11.125" style="0" customWidth="1"/>
  </cols>
  <sheetData>
    <row r="1" spans="1:10" ht="12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6.25" customHeight="1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26"/>
    </row>
    <row r="3" spans="1:11" ht="12.75">
      <c r="A3" s="85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27"/>
    </row>
    <row r="4" spans="2:11" ht="17.25" customHeight="1">
      <c r="B4" s="24"/>
      <c r="C4" s="24" t="s">
        <v>20</v>
      </c>
      <c r="D4" s="24"/>
      <c r="E4" s="24"/>
      <c r="F4" s="24"/>
      <c r="G4" s="24"/>
      <c r="H4" s="24" t="s">
        <v>24</v>
      </c>
      <c r="I4" s="24"/>
      <c r="J4" s="72" t="s">
        <v>21</v>
      </c>
      <c r="K4" s="41" t="s">
        <v>22</v>
      </c>
    </row>
    <row r="5" spans="2:11" ht="17.25" customHeight="1">
      <c r="B5" s="24"/>
      <c r="C5" s="24"/>
      <c r="D5" s="24"/>
      <c r="E5" s="24"/>
      <c r="F5" s="24"/>
      <c r="G5" s="24"/>
      <c r="H5" s="24"/>
      <c r="I5" s="24"/>
      <c r="J5" s="71">
        <v>0.722</v>
      </c>
      <c r="K5" s="71">
        <v>0.278</v>
      </c>
    </row>
    <row r="6" spans="1:13" ht="12.75">
      <c r="A6" s="25" t="s">
        <v>9</v>
      </c>
      <c r="B6" s="39">
        <v>1139527</v>
      </c>
      <c r="C6" s="24" t="s">
        <v>14</v>
      </c>
      <c r="D6" s="24"/>
      <c r="E6" s="24"/>
      <c r="F6" s="24"/>
      <c r="G6" s="24"/>
      <c r="H6" s="24">
        <v>2111</v>
      </c>
      <c r="I6" s="40">
        <f>J6+K6</f>
        <v>1139527</v>
      </c>
      <c r="J6" s="83">
        <f>B6-K6</f>
        <v>874158</v>
      </c>
      <c r="K6" s="73">
        <v>265369</v>
      </c>
      <c r="M6" s="70">
        <f>I6-B6</f>
        <v>0</v>
      </c>
    </row>
    <row r="7" spans="1:13" ht="18" customHeight="1">
      <c r="A7" s="91" t="s">
        <v>10</v>
      </c>
      <c r="B7" s="91"/>
      <c r="C7" s="91"/>
      <c r="D7" s="25"/>
      <c r="E7" s="39">
        <v>250696</v>
      </c>
      <c r="F7" s="24" t="s">
        <v>14</v>
      </c>
      <c r="G7" s="24"/>
      <c r="H7" s="24">
        <v>2120</v>
      </c>
      <c r="I7" s="40">
        <f>J7+K7</f>
        <v>250696</v>
      </c>
      <c r="J7" s="83">
        <f>E7-K7</f>
        <v>192315</v>
      </c>
      <c r="K7" s="73">
        <v>58381</v>
      </c>
      <c r="M7" s="70">
        <f>I7-E7</f>
        <v>0</v>
      </c>
    </row>
    <row r="8" spans="1:11" ht="19.5" customHeight="1">
      <c r="A8" s="25"/>
      <c r="B8" s="25"/>
      <c r="C8" s="25"/>
      <c r="D8" s="25"/>
      <c r="E8" s="49"/>
      <c r="F8" s="24"/>
      <c r="G8" s="24"/>
      <c r="H8" s="24"/>
      <c r="I8" s="62"/>
      <c r="J8" s="41"/>
      <c r="K8" s="41"/>
    </row>
    <row r="9" spans="1:8" ht="14.25" customHeight="1" thickBot="1">
      <c r="A9" s="22" t="s">
        <v>1</v>
      </c>
      <c r="B9" s="22"/>
      <c r="C9" s="22"/>
      <c r="D9" s="22"/>
      <c r="E9" s="22"/>
      <c r="F9" s="22"/>
      <c r="G9" s="5"/>
      <c r="H9" s="5"/>
    </row>
    <row r="10" spans="1:11" ht="12.75">
      <c r="A10" s="30"/>
      <c r="B10" s="7" t="s">
        <v>2</v>
      </c>
      <c r="C10" s="8"/>
      <c r="D10" s="8"/>
      <c r="E10" s="8"/>
      <c r="F10" s="8"/>
      <c r="G10" s="27"/>
      <c r="H10" s="27">
        <v>2210</v>
      </c>
      <c r="I10" s="40">
        <f>J10+K10</f>
        <v>0</v>
      </c>
      <c r="J10">
        <f>B14*0.722</f>
        <v>0</v>
      </c>
      <c r="K10" s="64">
        <f>B14*0.278</f>
        <v>0</v>
      </c>
    </row>
    <row r="11" spans="1:11" ht="12.75">
      <c r="A11" s="31" t="s">
        <v>23</v>
      </c>
      <c r="B11" s="7"/>
      <c r="C11" s="8"/>
      <c r="D11" s="8"/>
      <c r="E11" s="8"/>
      <c r="F11" s="8"/>
      <c r="G11" s="27"/>
      <c r="H11" s="27"/>
      <c r="I11" s="40"/>
      <c r="K11" s="64"/>
    </row>
    <row r="12" spans="1:11" s="14" customFormat="1" ht="26.25" customHeight="1">
      <c r="A12" s="12" t="s">
        <v>17</v>
      </c>
      <c r="B12" s="13"/>
      <c r="C12" s="29"/>
      <c r="D12" s="29"/>
      <c r="E12" s="29"/>
      <c r="F12" s="29"/>
      <c r="H12" s="38"/>
      <c r="I12" s="63"/>
      <c r="J12" s="65"/>
      <c r="K12" s="66"/>
    </row>
    <row r="13" spans="1:11" s="14" customFormat="1" ht="12.75">
      <c r="A13" s="15"/>
      <c r="B13" s="13"/>
      <c r="C13" s="29"/>
      <c r="D13" s="29"/>
      <c r="E13" s="29"/>
      <c r="F13" s="29"/>
      <c r="I13" s="50"/>
      <c r="K13" s="38"/>
    </row>
    <row r="14" spans="1:11" ht="13.5" thickBot="1">
      <c r="A14" s="1" t="s">
        <v>8</v>
      </c>
      <c r="B14" s="4">
        <f>SUM(B11:B13)</f>
        <v>0</v>
      </c>
      <c r="C14" s="9"/>
      <c r="D14" s="9"/>
      <c r="E14" s="9"/>
      <c r="F14" s="10"/>
      <c r="G14" s="14"/>
      <c r="K14" s="40"/>
    </row>
    <row r="15" spans="1:11" ht="13.5" customHeight="1">
      <c r="A15" s="34"/>
      <c r="B15" s="37"/>
      <c r="C15" s="9"/>
      <c r="D15" s="9"/>
      <c r="E15" s="9"/>
      <c r="F15" s="10"/>
      <c r="G15" s="38"/>
      <c r="H15" s="27"/>
      <c r="I15" s="27"/>
      <c r="K15" s="64"/>
    </row>
    <row r="16" spans="1:11" ht="6.75" customHeight="1" hidden="1">
      <c r="A16" s="35"/>
      <c r="B16" s="35"/>
      <c r="C16" s="35"/>
      <c r="D16" s="35"/>
      <c r="E16" s="36"/>
      <c r="F16" s="36"/>
      <c r="G16" s="14"/>
      <c r="I16" s="27"/>
      <c r="K16" s="64"/>
    </row>
    <row r="17" spans="6:11" ht="0.75" customHeight="1">
      <c r="F17" s="14"/>
      <c r="G17" s="14"/>
      <c r="I17" s="27"/>
      <c r="K17" s="67"/>
    </row>
    <row r="18" spans="1:11" ht="10.5" customHeight="1">
      <c r="A18" s="37"/>
      <c r="B18" s="42"/>
      <c r="C18" s="42"/>
      <c r="D18" s="42"/>
      <c r="E18" s="42"/>
      <c r="F18" s="37"/>
      <c r="G18" s="43"/>
      <c r="H18" s="43"/>
      <c r="I18" s="43"/>
      <c r="K18" s="27"/>
    </row>
    <row r="19" spans="1:11" ht="12.75" hidden="1">
      <c r="A19" s="44"/>
      <c r="B19" s="45"/>
      <c r="C19" s="45"/>
      <c r="D19" s="45"/>
      <c r="E19" s="45"/>
      <c r="F19" s="45"/>
      <c r="G19" s="45"/>
      <c r="H19" s="45"/>
      <c r="I19" s="45"/>
      <c r="K19" s="27"/>
    </row>
    <row r="20" spans="1:11" ht="12.75" hidden="1">
      <c r="A20" s="92"/>
      <c r="B20" s="92"/>
      <c r="C20" s="92"/>
      <c r="D20" s="92"/>
      <c r="E20" s="92"/>
      <c r="F20" s="92"/>
      <c r="G20" s="92"/>
      <c r="H20" s="92"/>
      <c r="I20" s="92"/>
      <c r="K20" s="27"/>
    </row>
    <row r="21" spans="1:11" ht="12.75" hidden="1">
      <c r="A21" s="45"/>
      <c r="B21" s="45"/>
      <c r="C21" s="45"/>
      <c r="D21" s="45"/>
      <c r="E21" s="45"/>
      <c r="F21" s="45"/>
      <c r="G21" s="45"/>
      <c r="H21" s="45"/>
      <c r="I21" s="45"/>
      <c r="K21" s="27"/>
    </row>
    <row r="22" spans="1:11" ht="12.75" hidden="1">
      <c r="A22" s="46"/>
      <c r="B22" s="45"/>
      <c r="C22" s="45"/>
      <c r="D22" s="45"/>
      <c r="E22" s="45"/>
      <c r="F22" s="45"/>
      <c r="G22" s="45"/>
      <c r="H22" s="45"/>
      <c r="I22" s="45"/>
      <c r="K22" s="27"/>
    </row>
    <row r="23" spans="1:11" ht="12.75" hidden="1">
      <c r="A23" s="45"/>
      <c r="B23" s="46"/>
      <c r="C23" s="46"/>
      <c r="D23" s="46"/>
      <c r="E23" s="46"/>
      <c r="F23" s="46"/>
      <c r="G23" s="45"/>
      <c r="H23" s="45"/>
      <c r="I23" s="45"/>
      <c r="K23" s="27"/>
    </row>
    <row r="24" spans="1:11" ht="12.75" hidden="1">
      <c r="A24" s="47"/>
      <c r="B24" s="46"/>
      <c r="C24" s="46"/>
      <c r="D24" s="46"/>
      <c r="E24" s="46"/>
      <c r="F24" s="48"/>
      <c r="G24" s="45"/>
      <c r="H24" s="45"/>
      <c r="I24" s="45"/>
      <c r="K24" s="27"/>
    </row>
    <row r="25" spans="1:11" ht="1.5" customHeight="1">
      <c r="A25" s="41"/>
      <c r="B25" s="41"/>
      <c r="C25" s="41"/>
      <c r="D25" s="41"/>
      <c r="E25" s="41"/>
      <c r="F25" s="41"/>
      <c r="G25" s="41"/>
      <c r="H25" s="41"/>
      <c r="I25" s="41"/>
      <c r="K25" s="27"/>
    </row>
    <row r="26" spans="1:11" ht="12.75" customHeight="1">
      <c r="A26" s="84" t="s">
        <v>4</v>
      </c>
      <c r="B26" s="84"/>
      <c r="C26" s="84"/>
      <c r="D26" s="84"/>
      <c r="E26" s="84"/>
      <c r="F26" s="84"/>
      <c r="G26" s="84"/>
      <c r="H26" s="84"/>
      <c r="K26" s="27"/>
    </row>
    <row r="27" spans="1:11" ht="12.75">
      <c r="A27" s="19" t="s">
        <v>25</v>
      </c>
      <c r="B27" s="17">
        <v>1056</v>
      </c>
      <c r="C27" s="16"/>
      <c r="D27" s="16"/>
      <c r="E27" s="16"/>
      <c r="F27" s="16"/>
      <c r="G27" s="69"/>
      <c r="H27" s="69">
        <v>2240</v>
      </c>
      <c r="I27" s="40">
        <f>J27+K27</f>
        <v>3492</v>
      </c>
      <c r="J27" s="64">
        <f>B30*0.722</f>
        <v>2521.2239999999997</v>
      </c>
      <c r="K27" s="64">
        <f>B30*0.278</f>
        <v>970.7760000000001</v>
      </c>
    </row>
    <row r="28" spans="1:11" ht="12.75">
      <c r="A28" s="11" t="s">
        <v>26</v>
      </c>
      <c r="B28" s="17">
        <v>2436</v>
      </c>
      <c r="C28" s="16"/>
      <c r="D28" s="16"/>
      <c r="E28" s="16"/>
      <c r="F28" s="16"/>
      <c r="H28" s="27"/>
      <c r="I28" s="27"/>
      <c r="J28" s="27"/>
      <c r="K28" s="27"/>
    </row>
    <row r="29" spans="1:11" ht="12.75">
      <c r="A29" s="11"/>
      <c r="B29" s="17"/>
      <c r="C29" s="16"/>
      <c r="D29" s="16"/>
      <c r="E29" s="16"/>
      <c r="F29" s="16"/>
      <c r="H29" s="27"/>
      <c r="I29" s="27"/>
      <c r="J29" s="27"/>
      <c r="K29" s="27"/>
    </row>
    <row r="30" spans="1:11" ht="12.75">
      <c r="A30" s="2" t="s">
        <v>3</v>
      </c>
      <c r="B30" s="23">
        <f>SUM(B27:B29)</f>
        <v>3492</v>
      </c>
      <c r="C30" s="18" t="s">
        <v>14</v>
      </c>
      <c r="D30" s="18"/>
      <c r="F30" s="61"/>
      <c r="G30" s="14"/>
      <c r="H30" s="27"/>
      <c r="I30" s="27"/>
      <c r="J30" s="27"/>
      <c r="K30" s="40"/>
    </row>
    <row r="31" spans="8:11" ht="12.75">
      <c r="H31" s="27"/>
      <c r="I31" s="27"/>
      <c r="J31" s="27"/>
      <c r="K31" s="40"/>
    </row>
    <row r="32" spans="1:11" ht="12.75">
      <c r="A32" s="86" t="s">
        <v>5</v>
      </c>
      <c r="B32" s="86"/>
      <c r="C32" s="86"/>
      <c r="D32" s="86"/>
      <c r="E32" s="86"/>
      <c r="F32" s="86"/>
      <c r="G32" s="86"/>
      <c r="H32" s="86"/>
      <c r="I32" s="27"/>
      <c r="J32" s="27"/>
      <c r="K32" s="40"/>
    </row>
    <row r="33" spans="1:11" ht="12.75">
      <c r="A33" s="6"/>
      <c r="I33" s="27"/>
      <c r="J33" s="27"/>
      <c r="K33" s="40"/>
    </row>
    <row r="34" spans="1:11" ht="26.25" customHeight="1">
      <c r="A34" s="11" t="s">
        <v>46</v>
      </c>
      <c r="B34" s="57">
        <v>1200</v>
      </c>
      <c r="H34" s="27">
        <v>2250</v>
      </c>
      <c r="I34" s="40">
        <f>J34+K34</f>
        <v>1440</v>
      </c>
      <c r="J34" s="64">
        <f>B36*0.722</f>
        <v>1039.68</v>
      </c>
      <c r="K34" s="64">
        <f>B36*0.278</f>
        <v>400.32000000000005</v>
      </c>
    </row>
    <row r="35" spans="1:11" ht="13.5" customHeight="1">
      <c r="A35" s="7" t="s">
        <v>47</v>
      </c>
      <c r="B35" s="7">
        <v>240</v>
      </c>
      <c r="I35" s="27"/>
      <c r="J35" s="27"/>
      <c r="K35" s="40"/>
    </row>
    <row r="36" spans="1:11" ht="12.75">
      <c r="A36" s="3" t="s">
        <v>3</v>
      </c>
      <c r="B36" s="4">
        <f>SUM(B34:B35)</f>
        <v>1440</v>
      </c>
      <c r="C36" t="s">
        <v>14</v>
      </c>
      <c r="F36" s="25"/>
      <c r="I36" s="27"/>
      <c r="J36" s="58"/>
      <c r="K36" s="40"/>
    </row>
    <row r="37" spans="1:11" ht="12.75">
      <c r="A37" s="34"/>
      <c r="B37" s="37"/>
      <c r="F37" s="25"/>
      <c r="I37" s="27"/>
      <c r="J37" s="58"/>
      <c r="K37" s="40"/>
    </row>
    <row r="38" spans="1:11" ht="16.5" customHeight="1">
      <c r="A38" s="84" t="s">
        <v>29</v>
      </c>
      <c r="B38" s="84"/>
      <c r="C38" s="84"/>
      <c r="D38" s="84"/>
      <c r="E38" s="84"/>
      <c r="F38" s="84"/>
      <c r="G38" s="84"/>
      <c r="H38" s="84"/>
      <c r="K38" s="40"/>
    </row>
    <row r="39" spans="1:11" ht="12.75">
      <c r="A39" s="11"/>
      <c r="B39" s="74" t="s">
        <v>30</v>
      </c>
      <c r="C39" s="11" t="s">
        <v>16</v>
      </c>
      <c r="D39" s="11" t="s">
        <v>32</v>
      </c>
      <c r="E39" s="11" t="s">
        <v>2</v>
      </c>
      <c r="F39" s="32"/>
      <c r="G39" s="32"/>
      <c r="H39" s="32"/>
      <c r="I39" s="56"/>
      <c r="J39" s="50"/>
      <c r="K39" s="40"/>
    </row>
    <row r="40" spans="1:11" ht="12.75">
      <c r="A40" s="11" t="s">
        <v>31</v>
      </c>
      <c r="B40" s="75">
        <v>467</v>
      </c>
      <c r="C40" s="7">
        <v>119.83</v>
      </c>
      <c r="D40" s="75">
        <v>4</v>
      </c>
      <c r="E40" s="7">
        <f>B40*C40*D40</f>
        <v>223842.44</v>
      </c>
      <c r="F40" s="8"/>
      <c r="G40" s="8"/>
      <c r="H40" s="8"/>
      <c r="I40" s="33"/>
      <c r="K40" s="40"/>
    </row>
    <row r="41" spans="1:11" ht="12.75">
      <c r="A41" s="20" t="s">
        <v>8</v>
      </c>
      <c r="B41" s="7"/>
      <c r="C41" s="7"/>
      <c r="D41" s="7"/>
      <c r="E41" s="55">
        <f>SUM(E40:E40)</f>
        <v>223842.44</v>
      </c>
      <c r="G41" s="60"/>
      <c r="H41" s="9"/>
      <c r="I41" s="33"/>
      <c r="K41" s="40"/>
    </row>
    <row r="42" spans="9:11" ht="12.75">
      <c r="I42" s="27"/>
      <c r="J42" s="27"/>
      <c r="K42" s="40"/>
    </row>
    <row r="43" spans="1:11" ht="12.75">
      <c r="A43" s="86" t="s">
        <v>6</v>
      </c>
      <c r="B43" s="86"/>
      <c r="C43" s="86"/>
      <c r="D43" s="86"/>
      <c r="E43" s="86"/>
      <c r="F43" s="86"/>
      <c r="G43" s="86"/>
      <c r="H43" s="86"/>
      <c r="K43" s="40"/>
    </row>
    <row r="44" ht="3" customHeight="1">
      <c r="K44" s="40"/>
    </row>
    <row r="45" spans="1:11" ht="25.5">
      <c r="A45" s="11" t="s">
        <v>28</v>
      </c>
      <c r="B45" s="7">
        <v>300</v>
      </c>
      <c r="H45" s="27"/>
      <c r="K45" s="40"/>
    </row>
    <row r="46" spans="1:11" ht="12.75">
      <c r="A46" s="3" t="s">
        <v>3</v>
      </c>
      <c r="B46" s="4">
        <f>SUM(B45:B45)</f>
        <v>300</v>
      </c>
      <c r="C46" t="s">
        <v>14</v>
      </c>
      <c r="F46" s="25"/>
      <c r="K46" s="40"/>
    </row>
    <row r="47" spans="6:11" ht="12.75">
      <c r="F47" s="59"/>
      <c r="K47" s="40"/>
    </row>
    <row r="48" spans="1:11" ht="16.5" customHeight="1">
      <c r="A48" s="84" t="s">
        <v>7</v>
      </c>
      <c r="B48" s="84"/>
      <c r="C48" s="84"/>
      <c r="D48" s="84"/>
      <c r="E48" s="84"/>
      <c r="F48" s="84"/>
      <c r="G48" s="84"/>
      <c r="H48" s="84"/>
      <c r="K48" s="40"/>
    </row>
    <row r="49" spans="1:11" ht="12.75">
      <c r="A49" s="11"/>
      <c r="B49" s="11" t="s">
        <v>15</v>
      </c>
      <c r="C49" s="11" t="s">
        <v>16</v>
      </c>
      <c r="D49" s="11"/>
      <c r="E49" s="11" t="s">
        <v>2</v>
      </c>
      <c r="F49" s="32"/>
      <c r="G49" s="32"/>
      <c r="H49" s="32"/>
      <c r="I49" s="56"/>
      <c r="J49" s="50"/>
      <c r="K49" s="40"/>
    </row>
    <row r="50" spans="1:11" ht="12.75">
      <c r="A50" s="11" t="s">
        <v>27</v>
      </c>
      <c r="B50" s="7">
        <v>15000</v>
      </c>
      <c r="C50" s="7">
        <v>2.9</v>
      </c>
      <c r="D50" s="7"/>
      <c r="E50" s="7">
        <f>B50*C50</f>
        <v>43500</v>
      </c>
      <c r="F50" s="8"/>
      <c r="G50" s="8"/>
      <c r="H50" s="8"/>
      <c r="I50" s="33"/>
      <c r="K50" s="40"/>
    </row>
    <row r="51" spans="1:11" ht="12.75">
      <c r="A51" s="20" t="s">
        <v>8</v>
      </c>
      <c r="B51" s="7"/>
      <c r="C51" s="7"/>
      <c r="D51" s="7"/>
      <c r="E51" s="55">
        <f>SUM(E50:E50)</f>
        <v>43500</v>
      </c>
      <c r="G51" s="60"/>
      <c r="H51" s="9"/>
      <c r="I51" s="33"/>
      <c r="K51" s="40"/>
    </row>
    <row r="52" spans="1:11" ht="12.75">
      <c r="A52" s="56"/>
      <c r="B52" s="8"/>
      <c r="C52" s="8"/>
      <c r="D52" s="8"/>
      <c r="E52" s="37"/>
      <c r="G52" s="60"/>
      <c r="H52" s="9"/>
      <c r="I52" s="33"/>
      <c r="K52" s="40"/>
    </row>
    <row r="53" spans="1:11" ht="12.75">
      <c r="A53" s="56" t="s">
        <v>33</v>
      </c>
      <c r="B53" s="8"/>
      <c r="C53" s="8"/>
      <c r="D53" s="8"/>
      <c r="E53" s="37"/>
      <c r="G53" s="60"/>
      <c r="H53" s="9"/>
      <c r="I53" s="33"/>
      <c r="K53" s="40"/>
    </row>
    <row r="54" spans="1:11" ht="12.75">
      <c r="A54" s="76" t="s">
        <v>38</v>
      </c>
      <c r="B54" s="8"/>
      <c r="C54" s="8"/>
      <c r="D54" s="8"/>
      <c r="E54" s="37"/>
      <c r="G54" s="60"/>
      <c r="H54" s="9"/>
      <c r="I54" s="33"/>
      <c r="K54" s="40"/>
    </row>
    <row r="55" spans="1:11" ht="12.75">
      <c r="A55" s="76" t="s">
        <v>34</v>
      </c>
      <c r="B55" s="77">
        <v>0</v>
      </c>
      <c r="C55" s="8"/>
      <c r="D55" s="8"/>
      <c r="E55" s="37"/>
      <c r="G55" s="60"/>
      <c r="H55" s="9"/>
      <c r="I55" s="33"/>
      <c r="K55" s="40"/>
    </row>
    <row r="56" spans="1:11" ht="12.75">
      <c r="A56" s="76" t="s">
        <v>35</v>
      </c>
      <c r="B56" s="77">
        <f>60*45</f>
        <v>2700</v>
      </c>
      <c r="C56" s="8"/>
      <c r="D56" s="8"/>
      <c r="E56" s="37"/>
      <c r="G56" s="60"/>
      <c r="H56" s="9"/>
      <c r="I56" s="33"/>
      <c r="K56" s="40"/>
    </row>
    <row r="57" spans="1:11" ht="12.75">
      <c r="A57" s="76" t="s">
        <v>36</v>
      </c>
      <c r="B57" s="77">
        <f>80*4</f>
        <v>320</v>
      </c>
      <c r="C57" s="8"/>
      <c r="D57" s="8"/>
      <c r="E57" s="37"/>
      <c r="G57" s="60"/>
      <c r="H57" s="9"/>
      <c r="I57" s="33"/>
      <c r="K57" s="40"/>
    </row>
    <row r="58" spans="1:11" ht="12.75">
      <c r="A58" s="76" t="s">
        <v>37</v>
      </c>
      <c r="B58" s="77">
        <f>100*17</f>
        <v>1700</v>
      </c>
      <c r="C58" s="8"/>
      <c r="D58" s="8"/>
      <c r="E58" s="37"/>
      <c r="G58" s="60"/>
      <c r="H58" s="9"/>
      <c r="I58" s="33"/>
      <c r="K58" s="40"/>
    </row>
    <row r="59" spans="1:11" ht="12.75">
      <c r="A59" s="56" t="s">
        <v>39</v>
      </c>
      <c r="B59" s="77">
        <f>B55+B56+B57+B58</f>
        <v>4720</v>
      </c>
      <c r="C59" s="8" t="s">
        <v>40</v>
      </c>
      <c r="D59" s="78">
        <f>4720*9</f>
        <v>42480</v>
      </c>
      <c r="E59" s="37">
        <v>2111</v>
      </c>
      <c r="F59" s="40">
        <f>D59/1.22</f>
        <v>34819.67213114754</v>
      </c>
      <c r="G59" s="60"/>
      <c r="H59" s="9"/>
      <c r="I59" s="33"/>
      <c r="K59" s="40"/>
    </row>
    <row r="60" spans="1:11" ht="12.75">
      <c r="A60" s="56"/>
      <c r="B60" s="8"/>
      <c r="C60" s="8"/>
      <c r="D60" s="8"/>
      <c r="E60" s="37">
        <v>2120</v>
      </c>
      <c r="F60" s="40">
        <f>F59*0.22</f>
        <v>7660.327868852459</v>
      </c>
      <c r="G60" s="60"/>
      <c r="H60" s="9"/>
      <c r="I60" s="33"/>
      <c r="K60" s="40"/>
    </row>
    <row r="61" ht="12" customHeight="1">
      <c r="K61" s="40"/>
    </row>
    <row r="62" spans="1:11" s="43" customFormat="1" ht="2.25" customHeight="1" hidden="1">
      <c r="A62" s="87"/>
      <c r="B62" s="87"/>
      <c r="C62" s="87"/>
      <c r="D62" s="87"/>
      <c r="E62" s="87"/>
      <c r="F62" s="87"/>
      <c r="G62" s="87"/>
      <c r="H62" s="87"/>
      <c r="I62" s="87"/>
      <c r="K62" s="50"/>
    </row>
    <row r="63" spans="1:11" s="43" customFormat="1" ht="15.75" customHeight="1" hidden="1">
      <c r="A63" s="90"/>
      <c r="B63" s="90"/>
      <c r="C63" s="90"/>
      <c r="D63" s="68"/>
      <c r="E63" s="51"/>
      <c r="F63" s="52"/>
      <c r="G63" s="51"/>
      <c r="H63" s="51"/>
      <c r="I63" s="51"/>
      <c r="K63" s="50"/>
    </row>
    <row r="64" spans="1:9" s="43" customFormat="1" ht="9.75" customHeight="1" hidden="1">
      <c r="A64" s="89"/>
      <c r="B64" s="89"/>
      <c r="C64" s="89"/>
      <c r="D64" s="89"/>
      <c r="E64" s="89"/>
      <c r="F64" s="89"/>
      <c r="G64" s="89"/>
      <c r="H64" s="89"/>
      <c r="I64" s="89"/>
    </row>
    <row r="65" spans="1:2" s="43" customFormat="1" ht="15.75" customHeight="1" hidden="1">
      <c r="A65" s="53"/>
      <c r="B65" s="54"/>
    </row>
    <row r="66" s="43" customFormat="1" ht="9.75" customHeight="1" hidden="1"/>
    <row r="67" ht="9.75" customHeight="1" hidden="1"/>
    <row r="68" spans="1:11" ht="15" customHeight="1">
      <c r="A68" s="19" t="s">
        <v>11</v>
      </c>
      <c r="B68" s="28">
        <f>B69+B70</f>
        <v>1705277.44</v>
      </c>
      <c r="C68" t="s">
        <v>14</v>
      </c>
      <c r="D68" t="s">
        <v>41</v>
      </c>
      <c r="F68" s="79" t="s">
        <v>42</v>
      </c>
      <c r="H68" s="79" t="s">
        <v>21</v>
      </c>
      <c r="I68" s="79"/>
      <c r="J68" s="79"/>
      <c r="K68" s="80">
        <f>J6+J7+J10+J27+J34+E41+B46+E51</f>
        <v>1337676.3439999998</v>
      </c>
    </row>
    <row r="69" spans="1:11" ht="19.5" customHeight="1">
      <c r="A69" s="19" t="s">
        <v>12</v>
      </c>
      <c r="B69" s="28">
        <f>B6+E7+B14+B30+B36+E41+B46+E51</f>
        <v>1662797.44</v>
      </c>
      <c r="C69" t="s">
        <v>14</v>
      </c>
      <c r="F69" s="81" t="s">
        <v>42</v>
      </c>
      <c r="H69" s="79" t="s">
        <v>22</v>
      </c>
      <c r="I69" s="79"/>
      <c r="J69" s="79"/>
      <c r="K69" s="80">
        <f>K34+K27+K10+K7+K6</f>
        <v>325121.096</v>
      </c>
    </row>
    <row r="70" spans="1:3" ht="15.75" customHeight="1">
      <c r="A70" s="19" t="s">
        <v>13</v>
      </c>
      <c r="B70" s="21">
        <f>D59</f>
        <v>42480</v>
      </c>
      <c r="C70" t="s">
        <v>14</v>
      </c>
    </row>
    <row r="71" ht="3" customHeight="1"/>
    <row r="72" spans="1:9" ht="18.75" customHeight="1">
      <c r="A72" s="82" t="s">
        <v>44</v>
      </c>
      <c r="B72" s="67"/>
      <c r="C72" s="27"/>
      <c r="D72" s="27"/>
      <c r="E72" s="27"/>
      <c r="F72" s="27"/>
      <c r="G72" s="85"/>
      <c r="H72" s="85"/>
      <c r="I72" t="s">
        <v>45</v>
      </c>
    </row>
    <row r="73" spans="1:8" ht="2.25" customHeight="1">
      <c r="A73" s="82"/>
      <c r="B73" s="67"/>
      <c r="C73" s="27"/>
      <c r="D73" s="27"/>
      <c r="E73" s="27"/>
      <c r="F73" s="27"/>
      <c r="G73" s="27"/>
      <c r="H73" s="27"/>
    </row>
    <row r="74" spans="1:8" ht="24" customHeight="1">
      <c r="A74" s="88" t="s">
        <v>43</v>
      </c>
      <c r="B74" s="88"/>
      <c r="C74" s="27"/>
      <c r="D74" s="27"/>
      <c r="E74" s="27"/>
      <c r="F74" s="27"/>
      <c r="G74" s="85"/>
      <c r="H74" s="85"/>
    </row>
  </sheetData>
  <sheetProtection/>
  <mergeCells count="16">
    <mergeCell ref="A38:H38"/>
    <mergeCell ref="A1:J1"/>
    <mergeCell ref="A3:J3"/>
    <mergeCell ref="A7:C7"/>
    <mergeCell ref="A20:I20"/>
    <mergeCell ref="A2:I2"/>
    <mergeCell ref="A48:H48"/>
    <mergeCell ref="G74:H74"/>
    <mergeCell ref="A43:H43"/>
    <mergeCell ref="A62:I62"/>
    <mergeCell ref="A74:B74"/>
    <mergeCell ref="A26:H26"/>
    <mergeCell ref="G72:H72"/>
    <mergeCell ref="A64:I64"/>
    <mergeCell ref="A32:H32"/>
    <mergeCell ref="A63:C63"/>
  </mergeCells>
  <printOptions/>
  <pageMargins left="0.75" right="0.75" top="0.76" bottom="0.66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2020-11-26T13:04:55Z</cp:lastPrinted>
  <dcterms:created xsi:type="dcterms:W3CDTF">2016-11-18T07:38:25Z</dcterms:created>
  <dcterms:modified xsi:type="dcterms:W3CDTF">2020-12-09T14:23:32Z</dcterms:modified>
  <cp:category/>
  <cp:version/>
  <cp:contentType/>
  <cp:contentStatus/>
</cp:coreProperties>
</file>